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620" windowWidth="24915" windowHeight="12840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<sst xmlns="http://schemas.openxmlformats.org/spreadsheetml/2006/main" count="41" uniqueCount="40">
  <si>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2.</t>
  </si>
  <si>
    <t xml:space="preserve"> PLAN INVESTISSEMENT HT en €uros</t>
  </si>
  <si>
    <t>EMPLOIS</t>
  </si>
  <si>
    <t>RESSOURCES</t>
  </si>
  <si>
    <t>Fonds de commerce *</t>
  </si>
  <si>
    <t xml:space="preserve">Apport en capital </t>
  </si>
  <si>
    <t>Droit d'enregistrement</t>
  </si>
  <si>
    <t xml:space="preserve">Apport personnel </t>
  </si>
  <si>
    <t>Emolument rédaction acte</t>
  </si>
  <si>
    <t>Apport en cptes courants</t>
  </si>
  <si>
    <t>Frais divers</t>
  </si>
  <si>
    <t>Total des Apports</t>
  </si>
  <si>
    <t>Travaux &amp; matériels</t>
  </si>
  <si>
    <t>Stock départ</t>
  </si>
  <si>
    <r>
      <t>Financement extérieurs</t>
    </r>
    <r>
      <rPr>
        <i/>
        <sz val="11"/>
        <rFont val="Arial"/>
        <family val="2"/>
      </rPr>
      <t xml:space="preserve"> (brasseur)</t>
    </r>
  </si>
  <si>
    <t>Insertion journaux</t>
  </si>
  <si>
    <t>Subventions / Primes</t>
  </si>
  <si>
    <t>Formalités greffe</t>
  </si>
  <si>
    <t>Crédit Vendeur</t>
  </si>
  <si>
    <t>BFR (trésorerie)</t>
  </si>
  <si>
    <t>Frais de stage</t>
  </si>
  <si>
    <t xml:space="preserve">Emprunt </t>
  </si>
  <si>
    <t>Rédaction statuts</t>
  </si>
  <si>
    <t>TOTAL</t>
  </si>
  <si>
    <t>* Ventilation fonds de commerce</t>
  </si>
  <si>
    <t xml:space="preserve">Ratios </t>
  </si>
  <si>
    <t>Eléments corporels</t>
  </si>
  <si>
    <t>Emprunt /Prix FDC</t>
  </si>
  <si>
    <t>Eléments incorporels</t>
  </si>
  <si>
    <t>Apport / Emplois</t>
  </si>
  <si>
    <t>ANALYSE PAR LA CAF FINANCIERE</t>
  </si>
  <si>
    <t>CAF financière - EBE</t>
  </si>
  <si>
    <t xml:space="preserve">Taux </t>
  </si>
  <si>
    <t>durée</t>
  </si>
  <si>
    <t>Annuité</t>
  </si>
  <si>
    <t>Prélèvements privés /an</t>
  </si>
  <si>
    <t xml:space="preserve">Marge de sécurité </t>
  </si>
  <si>
    <t>&gt;&gt;&gt;&gt;&gt; Salaire mensuel &lt;&lt;&lt;&lt;&lt;</t>
  </si>
  <si>
    <t>1.</t>
  </si>
  <si>
    <t>www.jevendsmoncommerce.fr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</si>
</sst>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#,##0\ &quot;€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5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1"/>
      <color indexed="56"/>
      <name val="Arial"/>
      <family val="2"/>
    </font>
    <font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i/>
      <sz val="8"/>
      <color indexed="9"/>
      <name val="Arial"/>
      <family val="2"/>
    </font>
    <font>
      <u val="single"/>
      <sz val="20"/>
      <color indexed="12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sz val="13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0"/>
      <name val="Arial"/>
      <family val="2"/>
    </font>
    <font>
      <sz val="11"/>
      <color theme="3"/>
      <name val="Arial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u val="single"/>
      <sz val="20"/>
      <color theme="10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i/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A568D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60" fillId="33" borderId="0" xfId="0" applyFont="1" applyFill="1" applyBorder="1" applyAlignment="1">
      <alignment horizontal="right" vertical="center"/>
    </xf>
    <xf numFmtId="0" fontId="60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61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2" fillId="35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/>
      <protection hidden="1"/>
    </xf>
    <xf numFmtId="164" fontId="5" fillId="36" borderId="0" xfId="0" applyNumberFormat="1" applyFont="1" applyFill="1" applyBorder="1" applyAlignment="1" applyProtection="1">
      <alignment horizontal="right" vertical="center" indent="1"/>
      <protection locked="0"/>
    </xf>
    <xf numFmtId="164" fontId="6" fillId="34" borderId="0" xfId="0" applyNumberFormat="1" applyFont="1" applyFill="1" applyBorder="1" applyAlignment="1">
      <alignment/>
    </xf>
    <xf numFmtId="164" fontId="7" fillId="36" borderId="0" xfId="0" applyNumberFormat="1" applyFont="1" applyFill="1" applyBorder="1" applyAlignment="1" applyProtection="1">
      <alignment horizontal="right" vertical="center" indent="1"/>
      <protection locked="0"/>
    </xf>
    <xf numFmtId="0" fontId="62" fillId="34" borderId="0" xfId="0" applyFont="1" applyFill="1" applyAlignment="1">
      <alignment/>
    </xf>
    <xf numFmtId="0" fontId="63" fillId="35" borderId="10" xfId="0" applyFont="1" applyFill="1" applyBorder="1" applyAlignment="1">
      <alignment horizontal="right" indent="2"/>
    </xf>
    <xf numFmtId="164" fontId="64" fillId="35" borderId="10" xfId="0" applyNumberFormat="1" applyFont="1" applyFill="1" applyBorder="1" applyAlignment="1">
      <alignment horizontal="right" indent="1"/>
    </xf>
    <xf numFmtId="164" fontId="5" fillId="36" borderId="0" xfId="0" applyNumberFormat="1" applyFont="1" applyFill="1" applyBorder="1" applyAlignment="1">
      <alignment horizontal="right" vertical="center" indent="1"/>
    </xf>
    <xf numFmtId="0" fontId="65" fillId="34" borderId="0" xfId="0" applyFont="1" applyFill="1" applyAlignment="1">
      <alignment/>
    </xf>
    <xf numFmtId="164" fontId="9" fillId="36" borderId="0" xfId="0" applyNumberFormat="1" applyFont="1" applyFill="1" applyBorder="1" applyAlignment="1">
      <alignment horizontal="right" vertical="center" indent="1"/>
    </xf>
    <xf numFmtId="0" fontId="4" fillId="34" borderId="0" xfId="0" applyFont="1" applyFill="1" applyBorder="1" applyAlignment="1" applyProtection="1">
      <alignment/>
      <protection hidden="1"/>
    </xf>
    <xf numFmtId="0" fontId="61" fillId="34" borderId="0" xfId="0" applyFont="1" applyFill="1" applyBorder="1" applyAlignment="1">
      <alignment/>
    </xf>
    <xf numFmtId="0" fontId="10" fillId="34" borderId="0" xfId="0" applyFont="1" applyFill="1" applyBorder="1" applyAlignment="1" applyProtection="1">
      <alignment/>
      <protection hidden="1"/>
    </xf>
    <xf numFmtId="164" fontId="5" fillId="34" borderId="0" xfId="0" applyNumberFormat="1" applyFont="1" applyFill="1" applyBorder="1" applyAlignment="1">
      <alignment vertical="center"/>
    </xf>
    <xf numFmtId="164" fontId="9" fillId="34" borderId="0" xfId="0" applyNumberFormat="1" applyFont="1" applyFill="1" applyBorder="1" applyAlignment="1">
      <alignment horizontal="right" vertical="center" indent="1"/>
    </xf>
    <xf numFmtId="0" fontId="11" fillId="35" borderId="0" xfId="0" applyFont="1" applyFill="1" applyBorder="1" applyAlignment="1" applyProtection="1">
      <alignment horizontal="left" vertical="center"/>
      <protection hidden="1"/>
    </xf>
    <xf numFmtId="164" fontId="12" fillId="37" borderId="11" xfId="0" applyNumberFormat="1" applyFont="1" applyFill="1" applyBorder="1" applyAlignment="1">
      <alignment horizontal="right" vertical="center"/>
    </xf>
    <xf numFmtId="164" fontId="2" fillId="35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164" fontId="2" fillId="34" borderId="0" xfId="0" applyNumberFormat="1" applyFont="1" applyFill="1" applyBorder="1" applyAlignment="1">
      <alignment/>
    </xf>
    <xf numFmtId="0" fontId="66" fillId="35" borderId="0" xfId="0" applyFont="1" applyFill="1" applyBorder="1" applyAlignment="1">
      <alignment horizontal="center" vertical="center"/>
    </xf>
    <xf numFmtId="0" fontId="67" fillId="37" borderId="0" xfId="0" applyFont="1" applyFill="1" applyBorder="1" applyAlignment="1">
      <alignment horizontal="center"/>
    </xf>
    <xf numFmtId="164" fontId="5" fillId="34" borderId="0" xfId="0" applyNumberFormat="1" applyFont="1" applyFill="1" applyBorder="1" applyAlignment="1" applyProtection="1">
      <alignment horizontal="right" indent="1"/>
      <protection locked="0"/>
    </xf>
    <xf numFmtId="164" fontId="6" fillId="37" borderId="0" xfId="0" applyNumberFormat="1" applyFont="1" applyFill="1" applyBorder="1" applyAlignment="1">
      <alignment horizontal="center"/>
    </xf>
    <xf numFmtId="164" fontId="5" fillId="34" borderId="11" xfId="0" applyNumberFormat="1" applyFont="1" applyFill="1" applyBorder="1" applyAlignment="1">
      <alignment horizontal="right" indent="1"/>
    </xf>
    <xf numFmtId="0" fontId="60" fillId="33" borderId="0" xfId="0" applyFont="1" applyFill="1" applyAlignment="1">
      <alignment horizontal="right" vertical="center"/>
    </xf>
    <xf numFmtId="0" fontId="68" fillId="34" borderId="0" xfId="0" applyFont="1" applyFill="1" applyAlignment="1">
      <alignment/>
    </xf>
    <xf numFmtId="0" fontId="67" fillId="35" borderId="0" xfId="0" applyFont="1" applyFill="1" applyBorder="1" applyAlignment="1" applyProtection="1">
      <alignment horizontal="left" indent="4"/>
      <protection hidden="1"/>
    </xf>
    <xf numFmtId="165" fontId="5" fillId="34" borderId="0" xfId="48" applyNumberFormat="1" applyFont="1" applyFill="1" applyBorder="1" applyAlignment="1" applyProtection="1">
      <alignment horizontal="right" indent="1"/>
      <protection locked="0"/>
    </xf>
    <xf numFmtId="165" fontId="6" fillId="34" borderId="0" xfId="48" applyNumberFormat="1" applyFont="1" applyFill="1" applyBorder="1" applyAlignment="1">
      <alignment horizontal="right"/>
    </xf>
    <xf numFmtId="0" fontId="69" fillId="14" borderId="12" xfId="0" applyFont="1" applyFill="1" applyBorder="1" applyAlignment="1" applyProtection="1">
      <alignment horizontal="center"/>
      <protection hidden="1"/>
    </xf>
    <xf numFmtId="44" fontId="5" fillId="34" borderId="0" xfId="48" applyNumberFormat="1" applyFont="1" applyFill="1" applyBorder="1" applyAlignment="1">
      <alignment horizontal="right" indent="1"/>
    </xf>
    <xf numFmtId="10" fontId="8" fillId="34" borderId="12" xfId="0" applyNumberFormat="1" applyFont="1" applyFill="1" applyBorder="1" applyAlignment="1" applyProtection="1">
      <alignment horizontal="center"/>
      <protection locked="0"/>
    </xf>
    <xf numFmtId="0" fontId="8" fillId="34" borderId="12" xfId="0" applyFont="1" applyFill="1" applyBorder="1" applyAlignment="1" applyProtection="1">
      <alignment horizontal="center"/>
      <protection locked="0"/>
    </xf>
    <xf numFmtId="0" fontId="62" fillId="38" borderId="13" xfId="0" applyFont="1" applyFill="1" applyBorder="1" applyAlignment="1" applyProtection="1">
      <alignment horizontal="left" indent="4"/>
      <protection hidden="1"/>
    </xf>
    <xf numFmtId="44" fontId="70" fillId="38" borderId="14" xfId="48" applyNumberFormat="1" applyFont="1" applyFill="1" applyBorder="1" applyAlignment="1">
      <alignment horizontal="right" indent="1"/>
    </xf>
    <xf numFmtId="165" fontId="61" fillId="34" borderId="0" xfId="48" applyNumberFormat="1" applyFont="1" applyFill="1" applyBorder="1" applyAlignment="1">
      <alignment horizontal="right"/>
    </xf>
    <xf numFmtId="0" fontId="67" fillId="35" borderId="0" xfId="0" applyFont="1" applyFill="1" applyBorder="1" applyAlignment="1" applyProtection="1">
      <alignment horizontal="left" vertical="top" indent="4"/>
      <protection hidden="1"/>
    </xf>
    <xf numFmtId="0" fontId="68" fillId="34" borderId="0" xfId="0" applyFont="1" applyFill="1" applyAlignment="1" applyProtection="1">
      <alignment/>
      <protection hidden="1"/>
    </xf>
    <xf numFmtId="0" fontId="3" fillId="34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/>
    </xf>
    <xf numFmtId="164" fontId="3" fillId="34" borderId="0" xfId="0" applyNumberFormat="1" applyFont="1" applyFill="1" applyBorder="1" applyAlignment="1">
      <alignment/>
    </xf>
    <xf numFmtId="164" fontId="14" fillId="34" borderId="0" xfId="0" applyNumberFormat="1" applyFont="1" applyFill="1" applyBorder="1" applyAlignment="1">
      <alignment/>
    </xf>
    <xf numFmtId="10" fontId="15" fillId="34" borderId="0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63" fillId="39" borderId="0" xfId="0" applyFont="1" applyFill="1" applyBorder="1" applyAlignment="1">
      <alignment horizontal="center" vertical="center"/>
    </xf>
    <xf numFmtId="0" fontId="61" fillId="34" borderId="0" xfId="0" applyFont="1" applyFill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2" fillId="35" borderId="0" xfId="0" applyFont="1" applyFill="1" applyBorder="1" applyAlignment="1">
      <alignment horizontal="center" vertical="center"/>
    </xf>
    <xf numFmtId="0" fontId="66" fillId="35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0" fontId="71" fillId="34" borderId="0" xfId="45" applyFont="1" applyFill="1" applyAlignment="1" applyProtection="1">
      <alignment horizontal="center"/>
      <protection/>
    </xf>
    <xf numFmtId="0" fontId="72" fillId="34" borderId="0" xfId="0" applyFont="1" applyFill="1" applyAlignment="1" applyProtection="1">
      <alignment horizontal="center"/>
      <protection/>
    </xf>
    <xf numFmtId="0" fontId="67" fillId="40" borderId="0" xfId="0" applyFont="1" applyFill="1" applyBorder="1" applyAlignment="1" applyProtection="1">
      <alignment horizontal="center" vertical="center"/>
      <protection locked="0"/>
    </xf>
    <xf numFmtId="164" fontId="5" fillId="41" borderId="0" xfId="0" applyNumberFormat="1" applyFont="1" applyFill="1" applyBorder="1" applyAlignment="1" applyProtection="1">
      <alignment horizontal="right" vertical="center" indent="1"/>
      <protection hidden="1"/>
    </xf>
    <xf numFmtId="10" fontId="5" fillId="34" borderId="0" xfId="0" applyNumberFormat="1" applyFont="1" applyFill="1" applyBorder="1" applyAlignment="1" applyProtection="1">
      <alignment horizontal="right" indent="1"/>
      <protection hidden="1"/>
    </xf>
    <xf numFmtId="10" fontId="73" fillId="34" borderId="11" xfId="0" applyNumberFormat="1" applyFont="1" applyFill="1" applyBorder="1" applyAlignment="1" applyProtection="1">
      <alignment horizontal="right" indent="1"/>
      <protection hidden="1"/>
    </xf>
    <xf numFmtId="44" fontId="73" fillId="34" borderId="0" xfId="48" applyNumberFormat="1" applyFont="1" applyFill="1" applyBorder="1" applyAlignment="1" applyProtection="1">
      <alignment horizontal="right" vertical="top" indent="1"/>
      <protection hidden="1"/>
    </xf>
    <xf numFmtId="0" fontId="74" fillId="34" borderId="0" xfId="0" applyFont="1" applyFill="1" applyBorder="1" applyAlignment="1" applyProtection="1">
      <alignment horizontal="left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2"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 patternType="solid">
          <fgColor theme="0"/>
          <bgColor rgb="FFFF5050"/>
        </patternFill>
      </fill>
    </dxf>
    <dxf>
      <fill>
        <patternFill patternType="solid">
          <fgColor indexed="65"/>
          <bgColor rgb="FF92D050"/>
        </patternFill>
      </fill>
    </dxf>
    <dxf>
      <fill>
        <patternFill patternType="solid">
          <fgColor theme="0"/>
          <bgColor rgb="FFFFCC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 patternType="solid">
          <fgColor theme="0"/>
          <bgColor rgb="FFFF5050"/>
        </patternFill>
      </fill>
    </dxf>
    <dxf>
      <fill>
        <patternFill patternType="solid">
          <fgColor indexed="65"/>
          <bgColor rgb="FF92D050"/>
        </patternFill>
      </fill>
    </dxf>
    <dxf>
      <fill>
        <patternFill patternType="solid">
          <fgColor theme="0"/>
          <bgColor rgb="FFFFCC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evendsmoncommerce.f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H29" sqref="H29"/>
    </sheetView>
  </sheetViews>
  <sheetFormatPr defaultColWidth="11.421875" defaultRowHeight="15"/>
  <cols>
    <col min="1" max="1" width="11.421875" style="52" customWidth="1"/>
    <col min="2" max="2" width="12.28125" style="52" customWidth="1"/>
    <col min="3" max="3" width="38.57421875" style="52" customWidth="1"/>
    <col min="4" max="4" width="27.28125" style="52" customWidth="1"/>
    <col min="5" max="5" width="11.421875" style="52" customWidth="1"/>
    <col min="6" max="6" width="40.8515625" style="52" customWidth="1"/>
    <col min="7" max="8" width="19.7109375" style="52" customWidth="1"/>
    <col min="9" max="16384" width="11.421875" style="52" customWidth="1"/>
  </cols>
  <sheetData>
    <row r="1" spans="1:12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55" customFormat="1" ht="25.5">
      <c r="A2" s="54"/>
      <c r="B2" s="54"/>
      <c r="C2" s="59" t="s">
        <v>39</v>
      </c>
      <c r="D2" s="60"/>
      <c r="E2" s="60"/>
      <c r="F2" s="60"/>
      <c r="G2" s="60"/>
      <c r="H2" s="54"/>
      <c r="I2" s="54"/>
      <c r="J2" s="54"/>
      <c r="K2" s="54"/>
      <c r="L2" s="54"/>
    </row>
    <row r="3" spans="1:12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="4" customFormat="1" ht="14.25"/>
    <row r="5" spans="1:12" ht="18">
      <c r="A5" s="4"/>
      <c r="B5" s="1" t="s">
        <v>38</v>
      </c>
      <c r="C5" s="2" t="s">
        <v>1</v>
      </c>
      <c r="D5" s="3"/>
      <c r="E5" s="3"/>
      <c r="F5" s="3"/>
      <c r="G5" s="3"/>
      <c r="H5" s="47"/>
      <c r="I5" s="4"/>
      <c r="J5" s="4"/>
      <c r="K5" s="4"/>
      <c r="L5" s="4"/>
    </row>
    <row r="6" spans="1:12" ht="15">
      <c r="A6" s="4"/>
      <c r="B6" s="4"/>
      <c r="C6" s="5"/>
      <c r="D6" s="5"/>
      <c r="E6" s="5"/>
      <c r="F6" s="5"/>
      <c r="G6" s="5"/>
      <c r="H6" s="47"/>
      <c r="I6" s="4"/>
      <c r="J6" s="4"/>
      <c r="K6" s="4"/>
      <c r="L6" s="4"/>
    </row>
    <row r="7" spans="1:12" ht="15">
      <c r="A7" s="4"/>
      <c r="B7" s="4"/>
      <c r="C7" s="56" t="s">
        <v>2</v>
      </c>
      <c r="D7" s="56"/>
      <c r="E7" s="6"/>
      <c r="F7" s="56" t="s">
        <v>3</v>
      </c>
      <c r="G7" s="56"/>
      <c r="H7" s="48"/>
      <c r="I7" s="4"/>
      <c r="J7" s="4"/>
      <c r="K7" s="4"/>
      <c r="L7" s="4"/>
    </row>
    <row r="8" spans="1:12" ht="15">
      <c r="A8" s="4"/>
      <c r="B8" s="4"/>
      <c r="C8" s="7"/>
      <c r="D8" s="7"/>
      <c r="E8" s="7"/>
      <c r="F8" s="7"/>
      <c r="G8" s="7"/>
      <c r="H8" s="48"/>
      <c r="I8" s="4"/>
      <c r="J8" s="4"/>
      <c r="K8" s="4"/>
      <c r="L8" s="4"/>
    </row>
    <row r="9" spans="1:12" ht="16.5">
      <c r="A9" s="4"/>
      <c r="B9" s="4"/>
      <c r="C9" s="8" t="s">
        <v>4</v>
      </c>
      <c r="D9" s="9">
        <v>110000</v>
      </c>
      <c r="E9" s="10"/>
      <c r="F9" s="8" t="s">
        <v>5</v>
      </c>
      <c r="G9" s="11">
        <v>0</v>
      </c>
      <c r="H9" s="49"/>
      <c r="I9" s="4"/>
      <c r="J9" s="4"/>
      <c r="K9" s="4"/>
      <c r="L9" s="4"/>
    </row>
    <row r="10" spans="1:12" ht="16.5">
      <c r="A10" s="4"/>
      <c r="B10" s="4"/>
      <c r="C10" s="8" t="s">
        <v>6</v>
      </c>
      <c r="D10" s="62">
        <f>IF(D9&lt;=23000,25,IF(D9&gt;200000,(D9-200000)*0.05+5310,(D9-23000)*0.03))</f>
        <v>2610</v>
      </c>
      <c r="E10" s="10"/>
      <c r="F10" s="12" t="s">
        <v>7</v>
      </c>
      <c r="G10" s="11">
        <v>30000</v>
      </c>
      <c r="H10" s="49"/>
      <c r="I10" s="4"/>
      <c r="J10" s="4"/>
      <c r="K10" s="4"/>
      <c r="L10" s="4"/>
    </row>
    <row r="11" spans="1:12" ht="16.5">
      <c r="A11" s="4"/>
      <c r="B11" s="4"/>
      <c r="C11" s="8" t="s">
        <v>8</v>
      </c>
      <c r="D11" s="62">
        <f>IF(D9&lt;50000,1500,D9*2%)</f>
        <v>2200</v>
      </c>
      <c r="E11" s="10"/>
      <c r="F11" s="12" t="s">
        <v>9</v>
      </c>
      <c r="G11" s="11">
        <v>0</v>
      </c>
      <c r="H11" s="49"/>
      <c r="I11" s="4"/>
      <c r="J11" s="4"/>
      <c r="K11" s="4"/>
      <c r="L11" s="4"/>
    </row>
    <row r="12" spans="1:12" ht="16.5">
      <c r="A12" s="4"/>
      <c r="B12" s="4"/>
      <c r="C12" s="8" t="s">
        <v>10</v>
      </c>
      <c r="D12" s="9">
        <v>1500</v>
      </c>
      <c r="E12" s="10"/>
      <c r="F12" s="13" t="s">
        <v>11</v>
      </c>
      <c r="G12" s="14">
        <f>SUM(G9:G11)</f>
        <v>30000</v>
      </c>
      <c r="H12" s="50"/>
      <c r="I12" s="4"/>
      <c r="J12" s="4"/>
      <c r="K12" s="4"/>
      <c r="L12" s="4"/>
    </row>
    <row r="13" spans="1:12" ht="16.5">
      <c r="A13" s="4"/>
      <c r="B13" s="4"/>
      <c r="C13" s="8" t="s">
        <v>12</v>
      </c>
      <c r="D13" s="9">
        <v>1500</v>
      </c>
      <c r="E13" s="10"/>
      <c r="F13" s="12"/>
      <c r="G13" s="15"/>
      <c r="H13" s="49"/>
      <c r="I13" s="4"/>
      <c r="J13" s="4"/>
      <c r="K13" s="4"/>
      <c r="L13" s="4"/>
    </row>
    <row r="14" spans="1:12" ht="16.5">
      <c r="A14" s="4"/>
      <c r="B14" s="4"/>
      <c r="C14" s="8" t="s">
        <v>13</v>
      </c>
      <c r="D14" s="9">
        <v>1000</v>
      </c>
      <c r="E14" s="10"/>
      <c r="F14" s="8" t="s">
        <v>14</v>
      </c>
      <c r="G14" s="9">
        <v>0</v>
      </c>
      <c r="H14" s="50"/>
      <c r="I14" s="4"/>
      <c r="J14" s="4"/>
      <c r="K14" s="4"/>
      <c r="L14" s="4"/>
    </row>
    <row r="15" spans="1:12" ht="16.5">
      <c r="A15" s="4"/>
      <c r="B15" s="4"/>
      <c r="C15" s="8" t="s">
        <v>15</v>
      </c>
      <c r="D15" s="9">
        <v>300</v>
      </c>
      <c r="E15" s="10"/>
      <c r="F15" s="8" t="s">
        <v>16</v>
      </c>
      <c r="G15" s="9">
        <v>0</v>
      </c>
      <c r="H15" s="51"/>
      <c r="I15" s="4"/>
      <c r="J15" s="4"/>
      <c r="K15" s="4"/>
      <c r="L15" s="4"/>
    </row>
    <row r="16" spans="1:12" ht="16.5">
      <c r="A16" s="4"/>
      <c r="B16" s="4"/>
      <c r="C16" s="8" t="s">
        <v>17</v>
      </c>
      <c r="D16" s="9">
        <v>400</v>
      </c>
      <c r="E16" s="10"/>
      <c r="F16" s="16" t="s">
        <v>18</v>
      </c>
      <c r="G16" s="9">
        <v>0</v>
      </c>
      <c r="H16" s="51"/>
      <c r="I16" s="4"/>
      <c r="J16" s="4"/>
      <c r="K16" s="4"/>
      <c r="L16" s="4"/>
    </row>
    <row r="17" spans="1:12" ht="18">
      <c r="A17" s="4"/>
      <c r="B17" s="4"/>
      <c r="C17" s="8" t="s">
        <v>19</v>
      </c>
      <c r="D17" s="9">
        <v>1000</v>
      </c>
      <c r="E17" s="10"/>
      <c r="F17" s="8"/>
      <c r="G17" s="17"/>
      <c r="H17" s="50"/>
      <c r="I17" s="4"/>
      <c r="J17" s="4"/>
      <c r="K17" s="4"/>
      <c r="L17" s="4"/>
    </row>
    <row r="18" spans="1:12" ht="16.5">
      <c r="A18" s="4"/>
      <c r="B18" s="4"/>
      <c r="C18" s="8" t="s">
        <v>20</v>
      </c>
      <c r="D18" s="9">
        <v>0</v>
      </c>
      <c r="E18" s="10"/>
      <c r="F18" s="18" t="s">
        <v>21</v>
      </c>
      <c r="G18" s="15">
        <f>D21-G12-G14-G15-G16</f>
        <v>92010</v>
      </c>
      <c r="H18" s="50"/>
      <c r="I18" s="4"/>
      <c r="J18" s="4"/>
      <c r="K18" s="4"/>
      <c r="L18" s="4"/>
    </row>
    <row r="19" spans="1:12" ht="18">
      <c r="A19" s="4"/>
      <c r="B19" s="4"/>
      <c r="C19" s="8" t="s">
        <v>22</v>
      </c>
      <c r="D19" s="9">
        <v>1500</v>
      </c>
      <c r="E19" s="10"/>
      <c r="F19" s="8"/>
      <c r="G19" s="17"/>
      <c r="H19" s="50"/>
      <c r="I19" s="4"/>
      <c r="J19" s="4"/>
      <c r="K19" s="4"/>
      <c r="L19" s="4"/>
    </row>
    <row r="20" spans="1:12" ht="18">
      <c r="A20" s="4"/>
      <c r="B20" s="19"/>
      <c r="C20" s="20"/>
      <c r="D20" s="21"/>
      <c r="E20" s="10"/>
      <c r="F20" s="20"/>
      <c r="G20" s="22"/>
      <c r="H20" s="50"/>
      <c r="I20" s="4"/>
      <c r="J20" s="4"/>
      <c r="K20" s="4"/>
      <c r="L20" s="4"/>
    </row>
    <row r="21" spans="1:12" ht="17.25" thickBot="1">
      <c r="A21" s="4"/>
      <c r="B21" s="4"/>
      <c r="C21" s="23" t="s">
        <v>23</v>
      </c>
      <c r="D21" s="24">
        <f>SUM(D9:D19)</f>
        <v>122010</v>
      </c>
      <c r="E21" s="25"/>
      <c r="F21" s="23" t="s">
        <v>23</v>
      </c>
      <c r="G21" s="24">
        <f>SUM(G12:G19)</f>
        <v>122010</v>
      </c>
      <c r="H21" s="49"/>
      <c r="I21" s="4"/>
      <c r="J21" s="4"/>
      <c r="K21" s="4"/>
      <c r="L21" s="4"/>
    </row>
    <row r="22" spans="1:12" ht="15.75" thickTop="1">
      <c r="A22" s="4"/>
      <c r="B22" s="4"/>
      <c r="C22" s="26"/>
      <c r="D22" s="27"/>
      <c r="E22" s="27"/>
      <c r="F22" s="26"/>
      <c r="G22" s="27"/>
      <c r="H22" s="49"/>
      <c r="I22" s="4"/>
      <c r="J22" s="4"/>
      <c r="K22" s="4"/>
      <c r="L22" s="4"/>
    </row>
    <row r="23" spans="1:12" ht="15">
      <c r="A23" s="4"/>
      <c r="B23" s="4"/>
      <c r="C23" s="57" t="s">
        <v>24</v>
      </c>
      <c r="D23" s="57"/>
      <c r="E23" s="28"/>
      <c r="F23" s="57" t="s">
        <v>25</v>
      </c>
      <c r="G23" s="57"/>
      <c r="H23" s="4"/>
      <c r="I23" s="4"/>
      <c r="J23" s="4"/>
      <c r="K23" s="4"/>
      <c r="L23" s="4"/>
    </row>
    <row r="24" spans="1:12" ht="16.5">
      <c r="A24" s="4"/>
      <c r="B24" s="4"/>
      <c r="C24" s="29" t="s">
        <v>26</v>
      </c>
      <c r="D24" s="30">
        <v>30000</v>
      </c>
      <c r="E24" s="31"/>
      <c r="F24" s="29" t="s">
        <v>27</v>
      </c>
      <c r="G24" s="63">
        <f>(G18/D9)</f>
        <v>0.8364545454545455</v>
      </c>
      <c r="H24" s="4"/>
      <c r="I24" s="4"/>
      <c r="J24" s="4"/>
      <c r="K24" s="4"/>
      <c r="L24" s="4"/>
    </row>
    <row r="25" spans="1:12" ht="17.25" thickBot="1">
      <c r="A25" s="4"/>
      <c r="B25" s="4"/>
      <c r="C25" s="29" t="s">
        <v>28</v>
      </c>
      <c r="D25" s="32">
        <f>D9-D24</f>
        <v>80000</v>
      </c>
      <c r="E25" s="31"/>
      <c r="F25" s="29" t="s">
        <v>29</v>
      </c>
      <c r="G25" s="64">
        <f>G12/D21</f>
        <v>0.24588148512417016</v>
      </c>
      <c r="H25" s="4"/>
      <c r="I25" s="4"/>
      <c r="J25" s="4"/>
      <c r="K25" s="4"/>
      <c r="L25" s="4"/>
    </row>
    <row r="26" spans="1:12" ht="15" thickTop="1">
      <c r="A26" s="4"/>
      <c r="B26" s="4"/>
      <c r="C26" s="19"/>
      <c r="D26" s="19"/>
      <c r="E26" s="19"/>
      <c r="F26" s="19"/>
      <c r="G26" s="19"/>
      <c r="H26" s="4"/>
      <c r="I26" s="4"/>
      <c r="J26" s="4"/>
      <c r="K26" s="4"/>
      <c r="L26" s="4"/>
    </row>
    <row r="27" spans="1:12" ht="18">
      <c r="A27" s="4"/>
      <c r="B27" s="33" t="s">
        <v>0</v>
      </c>
      <c r="C27" s="58" t="s">
        <v>30</v>
      </c>
      <c r="D27" s="58"/>
      <c r="E27" s="58"/>
      <c r="F27" s="58"/>
      <c r="G27" s="58"/>
      <c r="H27" s="4"/>
      <c r="I27" s="4"/>
      <c r="J27" s="4"/>
      <c r="K27" s="4"/>
      <c r="L27" s="4"/>
    </row>
    <row r="28" spans="1:12" ht="14.25">
      <c r="A28" s="4"/>
      <c r="B28" s="4"/>
      <c r="C28" s="34"/>
      <c r="D28" s="4"/>
      <c r="E28" s="4"/>
      <c r="F28" s="4"/>
      <c r="G28" s="4"/>
      <c r="H28" s="4"/>
      <c r="I28" s="4"/>
      <c r="J28" s="4"/>
      <c r="K28" s="4"/>
      <c r="L28" s="4"/>
    </row>
    <row r="29" spans="1:12" ht="16.5">
      <c r="A29" s="4"/>
      <c r="B29" s="4"/>
      <c r="C29" s="35" t="s">
        <v>31</v>
      </c>
      <c r="D29" s="36">
        <v>35000</v>
      </c>
      <c r="E29" s="37"/>
      <c r="F29" s="38" t="s">
        <v>32</v>
      </c>
      <c r="G29" s="38" t="s">
        <v>33</v>
      </c>
      <c r="H29" s="4"/>
      <c r="I29" s="4"/>
      <c r="J29" s="4"/>
      <c r="K29" s="4"/>
      <c r="L29" s="4"/>
    </row>
    <row r="30" spans="1:12" ht="16.5">
      <c r="A30" s="4"/>
      <c r="B30" s="4"/>
      <c r="C30" s="35" t="s">
        <v>34</v>
      </c>
      <c r="D30" s="39">
        <f>(G18*H30)</f>
        <v>15329.750403754779</v>
      </c>
      <c r="E30" s="37"/>
      <c r="F30" s="40">
        <v>0.04</v>
      </c>
      <c r="G30" s="41">
        <v>7</v>
      </c>
      <c r="H30" s="66">
        <f>F30/(1-POWER(1+F30,-G30))</f>
        <v>0.16660961203950417</v>
      </c>
      <c r="I30" s="4"/>
      <c r="J30" s="4"/>
      <c r="K30" s="4"/>
      <c r="L30" s="4"/>
    </row>
    <row r="31" spans="1:12" ht="16.5">
      <c r="A31" s="4"/>
      <c r="B31" s="4"/>
      <c r="C31" s="42" t="s">
        <v>35</v>
      </c>
      <c r="D31" s="43">
        <f>G33*12</f>
        <v>18000</v>
      </c>
      <c r="E31" s="44"/>
      <c r="F31" s="4"/>
      <c r="G31" s="4"/>
      <c r="H31" s="4"/>
      <c r="I31" s="4"/>
      <c r="J31" s="4"/>
      <c r="K31" s="4"/>
      <c r="L31" s="4"/>
    </row>
    <row r="32" spans="1:12" ht="16.5">
      <c r="A32" s="4"/>
      <c r="B32" s="4"/>
      <c r="C32" s="45" t="s">
        <v>36</v>
      </c>
      <c r="D32" s="65">
        <f>D29-D31-D30</f>
        <v>1670.2495962452213</v>
      </c>
      <c r="E32" s="44"/>
      <c r="F32" s="4"/>
      <c r="G32" s="4"/>
      <c r="H32" s="4"/>
      <c r="I32" s="4"/>
      <c r="J32" s="4"/>
      <c r="K32" s="4"/>
      <c r="L32" s="4"/>
    </row>
    <row r="33" spans="1:12" ht="16.5">
      <c r="A33" s="4"/>
      <c r="B33" s="4"/>
      <c r="C33" s="46"/>
      <c r="D33" s="4"/>
      <c r="E33" s="4"/>
      <c r="F33" s="53" t="s">
        <v>37</v>
      </c>
      <c r="G33" s="61">
        <v>1500</v>
      </c>
      <c r="H33" s="4"/>
      <c r="I33" s="4"/>
      <c r="J33" s="4"/>
      <c r="K33" s="4"/>
      <c r="L33" s="4"/>
    </row>
    <row r="34" spans="1:12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</sheetData>
  <sheetProtection password="CAE1" sheet="1" formatCells="0" formatColumns="0" formatRows="0" insertColumns="0" insertRows="0" insertHyperlinks="0" deleteColumns="0" deleteRows="0" sort="0" autoFilter="0" pivotTables="0"/>
  <mergeCells count="6">
    <mergeCell ref="C7:D7"/>
    <mergeCell ref="F7:G7"/>
    <mergeCell ref="C23:D23"/>
    <mergeCell ref="F23:G23"/>
    <mergeCell ref="C27:G27"/>
    <mergeCell ref="C2:G2"/>
  </mergeCells>
  <conditionalFormatting sqref="G25">
    <cfRule type="cellIs" priority="20" dxfId="7" operator="between">
      <formula>20%</formula>
      <formula>29.99999%</formula>
    </cfRule>
    <cfRule type="cellIs" priority="21" dxfId="6" operator="greaterThan">
      <formula>30%</formula>
    </cfRule>
    <cfRule type="cellIs" priority="22" dxfId="5" operator="lessThan">
      <formula>19.9999999999999%</formula>
    </cfRule>
  </conditionalFormatting>
  <conditionalFormatting sqref="G24">
    <cfRule type="cellIs" priority="18" dxfId="2" operator="lessThanOrEqual">
      <formula>1</formula>
    </cfRule>
    <cfRule type="cellIs" priority="19" dxfId="0" operator="greaterThan">
      <formula>1</formula>
    </cfRule>
  </conditionalFormatting>
  <conditionalFormatting sqref="D32">
    <cfRule type="cellIs" priority="15" dxfId="2" operator="greaterThan">
      <formula>(D29*10%)</formula>
    </cfRule>
    <cfRule type="cellIs" priority="16" dxfId="1" operator="between">
      <formula>0.1</formula>
      <formula>D29*9.9999999%</formula>
    </cfRule>
    <cfRule type="cellIs" priority="17" dxfId="0" operator="lessThan">
      <formula>0</formula>
    </cfRule>
  </conditionalFormatting>
  <conditionalFormatting sqref="D32">
    <cfRule type="cellIs" priority="12" dxfId="2" operator="greaterThan">
      <formula>(D29*10%)</formula>
    </cfRule>
    <cfRule type="cellIs" priority="13" dxfId="1" operator="between">
      <formula>0.1</formula>
      <formula>D29*9.9999999%</formula>
    </cfRule>
    <cfRule type="cellIs" priority="14" dxfId="0" operator="lessThan">
      <formula>0</formula>
    </cfRule>
  </conditionalFormatting>
  <conditionalFormatting sqref="D32">
    <cfRule type="cellIs" priority="9" dxfId="2" operator="greaterThan">
      <formula>(D29*10%)</formula>
    </cfRule>
    <cfRule type="cellIs" priority="10" dxfId="1" operator="between">
      <formula>0.1</formula>
      <formula>D29*9.9999999%</formula>
    </cfRule>
    <cfRule type="cellIs" priority="11" dxfId="0" operator="lessThan">
      <formula>0</formula>
    </cfRule>
  </conditionalFormatting>
  <conditionalFormatting sqref="G25">
    <cfRule type="cellIs" priority="6" dxfId="7" operator="between">
      <formula>20%</formula>
      <formula>29.99999%</formula>
    </cfRule>
    <cfRule type="cellIs" priority="7" dxfId="6" operator="greaterThan">
      <formula>30%</formula>
    </cfRule>
    <cfRule type="cellIs" priority="8" dxfId="5" operator="lessThan">
      <formula>19.9999999999999%</formula>
    </cfRule>
  </conditionalFormatting>
  <conditionalFormatting sqref="G24">
    <cfRule type="cellIs" priority="4" dxfId="2" operator="lessThanOrEqual">
      <formula>1</formula>
    </cfRule>
    <cfRule type="cellIs" priority="5" dxfId="0" operator="greaterThan">
      <formula>1</formula>
    </cfRule>
  </conditionalFormatting>
  <conditionalFormatting sqref="D32">
    <cfRule type="cellIs" priority="1" dxfId="2" operator="greaterThan">
      <formula>(D29*10%)</formula>
    </cfRule>
    <cfRule type="cellIs" priority="2" dxfId="1" operator="between">
      <formula>0.1</formula>
      <formula>D29*9.9999999%</formula>
    </cfRule>
    <cfRule type="cellIs" priority="3" dxfId="0" operator="lessThan">
      <formula>0</formula>
    </cfRule>
  </conditionalFormatting>
  <hyperlinks>
    <hyperlink ref="C2" r:id="rId1" display="www.jevendsmoncommerce.f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2014-11-21T15:15:39Z</dcterms:created>
  <dcterms:modified xsi:type="dcterms:W3CDTF">2014-11-21T16:39:35Z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